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50" activeTab="0"/>
  </bookViews>
  <sheets>
    <sheet name="เบิกจากแม่ข่าย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<sst xmlns="http://schemas.openxmlformats.org/spreadsheetml/2006/main" count="44" uniqueCount="44">
  <si>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หน่วยปฐมภูมิรอง อำเภอปากพนัง</t>
  </si>
  <si>
    <t>ลำดับที่</t>
  </si>
  <si>
    <t>บ้านบางตะลุมพอ</t>
  </si>
  <si>
    <t>รวม</t>
  </si>
  <si>
    <t>หมายเหตุ</t>
  </si>
  <si>
    <t>งวด1 หักยาคืนจากสอ.แล้ว</t>
  </si>
  <si>
    <t>บางบูชา</t>
  </si>
  <si>
    <t>เปี๊ยะเนิน</t>
  </si>
  <si>
    <t>แสงวิมาน</t>
  </si>
  <si>
    <t>บางมูลนาก</t>
  </si>
  <si>
    <t>วัดลาว</t>
  </si>
  <si>
    <t>งวด 3 คือ ฉุกเฉิน ธ.ค. 46</t>
  </si>
  <si>
    <t>งวด 4 คือ ฉุกเฉิน ม.ค. 47</t>
  </si>
  <si>
    <t>งวด 4 วัสดุการแพทย์  บนเนิน 3137 ตรงบน 371 ชายทะเล 165.85</t>
  </si>
  <si>
    <t>งวด 5 รวมวัสดุการแพทย์ป้าหงวนแล้ว</t>
  </si>
  <si>
    <t>งวด 6 รวมวัสดุการแพทย์ป้าหงวนแล้ว</t>
  </si>
  <si>
    <t>วัสดุการแพทย์</t>
  </si>
  <si>
    <t>วัสดุงานครัว</t>
  </si>
  <si>
    <t>อื่น ๆ</t>
  </si>
  <si>
    <t>รพ.สต.</t>
  </si>
  <si>
    <t>บ้านปลายทราย</t>
  </si>
  <si>
    <t>บ้านบางไทรนนท์</t>
  </si>
  <si>
    <t>บ้านบางไทร</t>
  </si>
  <si>
    <t>บ้านวัดสระ</t>
  </si>
  <si>
    <t>บ้านบางขลัง</t>
  </si>
  <si>
    <t>บ้านเกาะจาก</t>
  </si>
  <si>
    <t>บ้านมะขามเรียง</t>
  </si>
  <si>
    <t>บ้านบางน้อง</t>
  </si>
  <si>
    <t>บ้านบางแรด</t>
  </si>
  <si>
    <t>บ้านบางนาว</t>
  </si>
  <si>
    <t>บ้านขนาบนาก</t>
  </si>
  <si>
    <t>บ้านใหม่บน</t>
  </si>
  <si>
    <t>บ้านบนเนิน</t>
  </si>
  <si>
    <t>บ้านชายทะเล</t>
  </si>
  <si>
    <t>บ้านตรงบน</t>
  </si>
  <si>
    <t>บ้านเกาะทัง</t>
  </si>
  <si>
    <t>บ้านบางสระ</t>
  </si>
  <si>
    <t>บ้านบางศาลา</t>
  </si>
  <si>
    <t>บ้านหัวป่าขลู่</t>
  </si>
  <si>
    <t>ยา</t>
  </si>
  <si>
    <t>เวชภัณฑ์มิใช่ยา</t>
  </si>
  <si>
    <t xml:space="preserve">*** หมายเหตุ  </t>
  </si>
  <si>
    <r>
      <rPr>
        <b/>
        <sz val="16"/>
        <rFont val="TH SarabunPSK"/>
        <family val="2"/>
      </rPr>
      <t xml:space="preserve">     อื่นๆ</t>
    </r>
    <r>
      <rPr>
        <sz val="16"/>
        <rFont val="TH SarabunPSK"/>
        <family val="2"/>
      </rPr>
      <t xml:space="preserve"> ประกอบด้วย  วัสดุเครื่องใช้ประจำเตียงผู้ป่วย / ฝากเครื่องมือทำลายเชื้อ</t>
    </r>
  </si>
  <si>
    <t>สรุปการเบิกจ่ายยาและเวชภัณฑ์  ประจำ เดือน   กุมภาพันธ์  2562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</si>
</sst>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 &quot;#,##0;\-&quot; &quot;#,##0"/>
    <numFmt numFmtId="192" formatCode="&quot; &quot;#,##0;[Red]\-&quot; &quot;#,##0"/>
    <numFmt numFmtId="193" formatCode="&quot; &quot;#,##0.00;\-&quot; &quot;#,##0.00"/>
    <numFmt numFmtId="194" formatCode="&quot; &quot;#,##0.00;[Red]\-&quot; &quot;#,##0.00"/>
    <numFmt numFmtId="195" formatCode="_-&quot; &quot;* #,##0_-;\-&quot; &quot;* #,##0_-;_-&quot; &quot;* &quot;-&quot;_-;_-@_-"/>
    <numFmt numFmtId="196" formatCode="_-&quot; &quot;* #,##0.00_-;\-&quot; &quot;* #,##0.00_-;_-&quot; &quot;* &quot;-&quot;??_-;_-@_-"/>
    <numFmt numFmtId="197" formatCode="\t&quot; &quot;#,##0_);\(\t&quot; &quot;#,##0\)"/>
    <numFmt numFmtId="198" formatCode="\t&quot; &quot;#,##0_);[Red]\(\t&quot; &quot;#,##0\)"/>
    <numFmt numFmtId="199" formatCode="\t&quot; &quot;#,##0.00_);\(\t&quot; &quot;#,##0.00\)"/>
    <numFmt numFmtId="200" formatCode="\t&quot; &quot;#,##0.00_);[Red]\(\t&quot; &quot;#,##0.00\)"/>
    <numFmt numFmtId="201" formatCode="_(* #,##0.00_);_(* \(#,##0.00\);_(* &quot;-&quot;??_);_(@_)"/>
    <numFmt numFmtId="202" formatCode="#,##0.00_ ;\-#,##0.00\ "/>
    <numFmt numFmtId="203" formatCode="0.0"/>
    <numFmt numFmtId="204" formatCode="#&quot; &quot;??/??"/>
    <numFmt numFmtId="205" formatCode="_-* #,##0.0_-;\-* #,##0.0_-;_-* &quot;-&quot;??_-;_-@_-"/>
    <numFmt numFmtId="206" formatCode="_-* #,##0_-;\-* #,##0_-;_-* &quot;-&quot;??_-;_-@_-"/>
    <numFmt numFmtId="207" formatCode="_-* #,##0.000_-;\-* #,##0.000_-;_-* &quot;-&quot;??_-;_-@_-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</numFmts>
  <fonts count="43">
    <font>
      <sz val="14"/>
      <name val="Cordia New"/>
      <family val="0"/>
    </font>
    <font>
      <sz val="8"/>
      <name val="Cordia New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4"/>
      <color theme="11"/>
      <name val="Cordia New"/>
      <family val="2"/>
    </font>
    <font>
      <u val="single"/>
      <sz val="14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center"/>
      <protection locked="0"/>
    </xf>
    <xf numFmtId="43" fontId="3" fillId="0" borderId="10" xfId="42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/>
      <protection locked="0"/>
    </xf>
    <xf numFmtId="43" fontId="2" fillId="0" borderId="10" xfId="42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Fill="1" applyAlignment="1" applyProtection="1">
      <alignment/>
      <protection locked="0"/>
    </xf>
    <xf numFmtId="43" fontId="2" fillId="0" borderId="0" xfId="42" applyFont="1" applyAlignment="1" applyProtection="1">
      <alignment/>
      <protection locked="0"/>
    </xf>
    <xf numFmtId="43" fontId="2" fillId="0" borderId="12" xfId="42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43" fontId="2" fillId="0" borderId="10" xfId="42" applyFont="1" applyBorder="1" applyAlignment="1">
      <alignment horizontal="center" vertical="center"/>
    </xf>
    <xf numFmtId="43" fontId="2" fillId="0" borderId="10" xfId="42" applyFont="1" applyBorder="1" applyAlignment="1" applyProtection="1">
      <alignment horizontal="center" vertical="center"/>
      <protection locked="0"/>
    </xf>
    <xf numFmtId="43" fontId="3" fillId="0" borderId="10" xfId="42" applyFont="1" applyBorder="1" applyAlignment="1" applyProtection="1">
      <alignment horizontal="left"/>
      <protection locked="0"/>
    </xf>
    <xf numFmtId="43" fontId="3" fillId="0" borderId="10" xfId="42" applyFont="1" applyBorder="1" applyAlignment="1" applyProtection="1">
      <alignment horizontal="center"/>
      <protection locked="0"/>
    </xf>
    <xf numFmtId="43" fontId="2" fillId="0" borderId="10" xfId="42" applyFont="1" applyFill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43" fontId="3" fillId="0" borderId="13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43" fontId="2" fillId="0" borderId="10" xfId="42" applyFont="1" applyBorder="1" applyAlignment="1">
      <alignment/>
    </xf>
    <xf numFmtId="0" fontId="3" fillId="0" borderId="0" xfId="0" applyFont="1" applyBorder="1" applyAlignment="1" applyProtection="1">
      <alignment horizontal="center"/>
      <protection locked="0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Comma 4" xfId="35"/>
    <cellStyle name="Followed Hyperlink" xfId="36"/>
    <cellStyle name="Hyperlink" xfId="37"/>
    <cellStyle name="Normal 2" xfId="38"/>
    <cellStyle name="การคำนวณ" xfId="39"/>
    <cellStyle name="ข้อความเตือน" xfId="40"/>
    <cellStyle name="ข้อความอธิบาย" xfId="41"/>
    <cellStyle name="Comma" xfId="42"/>
    <cellStyle name="Comma [0]" xfId="43"/>
    <cellStyle name="Currency" xfId="44"/>
    <cellStyle name="Currency [0]" xfId="45"/>
    <cellStyle name="ชื่อเรื่อง" xfId="46"/>
    <cellStyle name="เซลล์ตรวจสอบ" xfId="47"/>
    <cellStyle name="เซลล์ที่มีลิงก์" xfId="48"/>
    <cellStyle name="ดี" xfId="49"/>
    <cellStyle name="ป้อนค่า" xfId="50"/>
    <cellStyle name="ปานกลาง" xfId="51"/>
    <cellStyle name="Percent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H40" sqref="H40"/>
    </sheetView>
  </sheetViews>
  <sheetFormatPr defaultColWidth="9.140625" defaultRowHeight="21.75"/>
  <cols>
    <col min="1" max="1" width="7.57421875" style="1" customWidth="1"/>
    <col min="2" max="2" width="15.57421875" style="1" customWidth="1"/>
    <col min="3" max="4" width="15.57421875" style="15" customWidth="1"/>
    <col min="5" max="7" width="15.57421875" style="16" customWidth="1"/>
    <col min="8" max="16384" width="9.140625" style="1" customWidth="1"/>
  </cols>
  <sheetData>
    <row r="1" spans="1:7" ht="24">
      <c r="A1" s="28" t="s">
        <v>43</v>
      </c>
      <c r="B1" s="28"/>
      <c r="C1" s="28"/>
      <c r="D1" s="28"/>
      <c r="E1" s="28"/>
      <c r="F1" s="28"/>
      <c r="G1" s="28"/>
    </row>
    <row r="2" spans="1:7" ht="24">
      <c r="A2" s="28" t="s">
        <v>0</v>
      </c>
      <c r="B2" s="28"/>
      <c r="C2" s="28"/>
      <c r="D2" s="28"/>
      <c r="E2" s="28"/>
      <c r="F2" s="28"/>
      <c r="G2" s="28"/>
    </row>
    <row r="3" spans="1:7" ht="24">
      <c r="A3" s="18"/>
      <c r="B3" s="18"/>
      <c r="C3" s="24"/>
      <c r="D3" s="24"/>
      <c r="E3" s="24"/>
      <c r="F3" s="24"/>
      <c r="G3" s="24"/>
    </row>
    <row r="4" spans="1:7" s="4" customFormat="1" ht="24">
      <c r="A4" s="2" t="s">
        <v>1</v>
      </c>
      <c r="B4" s="2" t="s">
        <v>19</v>
      </c>
      <c r="C4" s="3" t="s">
        <v>39</v>
      </c>
      <c r="D4" s="3" t="s">
        <v>40</v>
      </c>
      <c r="E4" s="21" t="s">
        <v>16</v>
      </c>
      <c r="F4" s="22" t="s">
        <v>17</v>
      </c>
      <c r="G4" s="22" t="s">
        <v>18</v>
      </c>
    </row>
    <row r="5" spans="1:7" ht="23.25" customHeight="1">
      <c r="A5" s="5">
        <v>1</v>
      </c>
      <c r="B5" s="6" t="s">
        <v>2</v>
      </c>
      <c r="C5" s="27">
        <f>9214.19+977.5+1385</f>
        <v>11576.69</v>
      </c>
      <c r="D5" s="27">
        <v>1923</v>
      </c>
      <c r="E5" s="20"/>
      <c r="F5" s="19"/>
      <c r="G5" s="19"/>
    </row>
    <row r="6" spans="1:7" ht="24">
      <c r="A6" s="5">
        <v>2</v>
      </c>
      <c r="B6" s="6" t="s">
        <v>20</v>
      </c>
      <c r="C6" s="27">
        <f>7325.59+1214+2647</f>
        <v>11186.59</v>
      </c>
      <c r="D6" s="27">
        <v>5105.93</v>
      </c>
      <c r="E6" s="20"/>
      <c r="F6" s="19"/>
      <c r="G6" s="19">
        <v>145</v>
      </c>
    </row>
    <row r="7" spans="1:7" ht="24">
      <c r="A7" s="5">
        <v>3</v>
      </c>
      <c r="B7" s="6" t="s">
        <v>21</v>
      </c>
      <c r="C7" s="27">
        <f>15801.51+407.5+597</f>
        <v>16806.010000000002</v>
      </c>
      <c r="D7" s="27">
        <v>511</v>
      </c>
      <c r="E7" s="19"/>
      <c r="F7" s="19"/>
      <c r="G7" s="19"/>
    </row>
    <row r="8" spans="1:7" ht="24">
      <c r="A8" s="5">
        <v>4</v>
      </c>
      <c r="B8" s="6" t="s">
        <v>22</v>
      </c>
      <c r="C8" s="27">
        <f>9752.36+967.5+2870</f>
        <v>13589.86</v>
      </c>
      <c r="D8" s="27">
        <v>1259</v>
      </c>
      <c r="E8" s="19"/>
      <c r="F8" s="19"/>
      <c r="G8" s="19"/>
    </row>
    <row r="9" spans="1:7" ht="24">
      <c r="A9" s="7">
        <v>5</v>
      </c>
      <c r="B9" s="8" t="s">
        <v>23</v>
      </c>
      <c r="C9" s="27">
        <f>7030.74+1171.08+1885</f>
        <v>10086.82</v>
      </c>
      <c r="D9" s="27">
        <v>3781.67</v>
      </c>
      <c r="E9" s="19"/>
      <c r="F9" s="19"/>
      <c r="G9" s="19"/>
    </row>
    <row r="10" spans="1:7" s="4" customFormat="1" ht="24">
      <c r="A10" s="5">
        <v>6</v>
      </c>
      <c r="B10" s="6" t="s">
        <v>24</v>
      </c>
      <c r="C10" s="27">
        <f>14030.01+1027.5+2210</f>
        <v>17267.510000000002</v>
      </c>
      <c r="D10" s="27">
        <v>0</v>
      </c>
      <c r="E10" s="19"/>
      <c r="F10" s="19"/>
      <c r="G10" s="19">
        <v>330</v>
      </c>
    </row>
    <row r="11" spans="1:7" ht="24">
      <c r="A11" s="9">
        <v>7</v>
      </c>
      <c r="B11" s="10" t="s">
        <v>25</v>
      </c>
      <c r="C11" s="27">
        <f>7430.08+190+275</f>
        <v>7895.08</v>
      </c>
      <c r="D11" s="27">
        <v>502.5</v>
      </c>
      <c r="E11" s="19"/>
      <c r="F11" s="19"/>
      <c r="G11" s="19"/>
    </row>
    <row r="12" spans="1:7" ht="24">
      <c r="A12" s="5">
        <v>8</v>
      </c>
      <c r="B12" s="6" t="s">
        <v>26</v>
      </c>
      <c r="C12" s="27">
        <v>1698.78</v>
      </c>
      <c r="D12" s="27">
        <v>0</v>
      </c>
      <c r="E12" s="19"/>
      <c r="F12" s="19"/>
      <c r="G12" s="19"/>
    </row>
    <row r="13" spans="1:7" ht="24">
      <c r="A13" s="5">
        <v>9</v>
      </c>
      <c r="B13" s="6" t="s">
        <v>27</v>
      </c>
      <c r="C13" s="27">
        <f>5218.22+1360</f>
        <v>6578.22</v>
      </c>
      <c r="D13" s="27">
        <v>3160</v>
      </c>
      <c r="E13" s="19"/>
      <c r="F13" s="19"/>
      <c r="G13" s="19">
        <v>915</v>
      </c>
    </row>
    <row r="14" spans="1:7" ht="24">
      <c r="A14" s="5">
        <v>10</v>
      </c>
      <c r="B14" s="6" t="s">
        <v>28</v>
      </c>
      <c r="C14" s="27">
        <v>2370.42</v>
      </c>
      <c r="D14" s="27">
        <v>0</v>
      </c>
      <c r="E14" s="19"/>
      <c r="F14" s="19"/>
      <c r="G14" s="19"/>
    </row>
    <row r="15" spans="1:7" ht="24">
      <c r="A15" s="5">
        <v>11</v>
      </c>
      <c r="B15" s="6" t="s">
        <v>29</v>
      </c>
      <c r="C15" s="27">
        <f>14733.66+947.5+762</f>
        <v>16443.16</v>
      </c>
      <c r="D15" s="27">
        <v>2226.2</v>
      </c>
      <c r="E15" s="19"/>
      <c r="F15" s="19"/>
      <c r="G15" s="19"/>
    </row>
    <row r="16" spans="1:7" ht="24">
      <c r="A16" s="5">
        <v>12</v>
      </c>
      <c r="B16" s="6" t="s">
        <v>30</v>
      </c>
      <c r="C16" s="27">
        <f>3839.73+1370</f>
        <v>5209.73</v>
      </c>
      <c r="D16" s="27">
        <v>0</v>
      </c>
      <c r="E16" s="19">
        <v>606.5</v>
      </c>
      <c r="F16" s="19"/>
      <c r="G16" s="19">
        <f>545+415</f>
        <v>960</v>
      </c>
    </row>
    <row r="17" spans="1:7" ht="24">
      <c r="A17" s="5">
        <v>13</v>
      </c>
      <c r="B17" s="6" t="s">
        <v>31</v>
      </c>
      <c r="C17" s="27">
        <f>10134.56+587.5+1809</f>
        <v>12531.06</v>
      </c>
      <c r="D17" s="27">
        <v>2547</v>
      </c>
      <c r="E17" s="19"/>
      <c r="F17" s="19"/>
      <c r="G17" s="19">
        <v>589</v>
      </c>
    </row>
    <row r="18" spans="1:7" ht="24">
      <c r="A18" s="5">
        <v>14</v>
      </c>
      <c r="B18" s="6" t="s">
        <v>32</v>
      </c>
      <c r="C18" s="27">
        <f>24412.63+1080+3550</f>
        <v>29042.63</v>
      </c>
      <c r="D18" s="27">
        <v>2306.4</v>
      </c>
      <c r="E18" s="19"/>
      <c r="F18" s="19"/>
      <c r="G18" s="19"/>
    </row>
    <row r="19" spans="1:7" ht="24">
      <c r="A19" s="5">
        <v>15</v>
      </c>
      <c r="B19" s="6" t="s">
        <v>33</v>
      </c>
      <c r="C19" s="27">
        <f>15271.99+347.5+6905</f>
        <v>22524.489999999998</v>
      </c>
      <c r="D19" s="27">
        <v>3090</v>
      </c>
      <c r="E19" s="19">
        <v>808.75</v>
      </c>
      <c r="F19" s="19"/>
      <c r="G19" s="19">
        <v>690</v>
      </c>
    </row>
    <row r="20" spans="1:7" ht="24">
      <c r="A20" s="5">
        <v>16</v>
      </c>
      <c r="B20" s="6" t="s">
        <v>34</v>
      </c>
      <c r="C20" s="27">
        <f>8374.47+190+600</f>
        <v>9164.47</v>
      </c>
      <c r="D20" s="27">
        <v>104</v>
      </c>
      <c r="E20" s="19">
        <v>376.25</v>
      </c>
      <c r="F20" s="19"/>
      <c r="G20" s="19"/>
    </row>
    <row r="21" spans="1:7" ht="24">
      <c r="A21" s="5">
        <v>17</v>
      </c>
      <c r="B21" s="6" t="s">
        <v>35</v>
      </c>
      <c r="C21" s="27">
        <f>21523.8+587.5+1236</f>
        <v>23347.3</v>
      </c>
      <c r="D21" s="27">
        <v>1958.1</v>
      </c>
      <c r="E21" s="19"/>
      <c r="F21" s="19"/>
      <c r="G21" s="19"/>
    </row>
    <row r="22" spans="1:7" ht="21" customHeight="1">
      <c r="A22" s="5">
        <v>18</v>
      </c>
      <c r="B22" s="6" t="s">
        <v>36</v>
      </c>
      <c r="C22" s="27">
        <f>7315.86+4360</f>
        <v>11675.86</v>
      </c>
      <c r="D22" s="27">
        <v>1300</v>
      </c>
      <c r="E22" s="19"/>
      <c r="F22" s="19"/>
      <c r="G22" s="19"/>
    </row>
    <row r="23" spans="1:7" ht="24">
      <c r="A23" s="5">
        <v>19</v>
      </c>
      <c r="B23" s="6" t="s">
        <v>37</v>
      </c>
      <c r="C23" s="27">
        <f>7215.16+347.5+1801</f>
        <v>9363.66</v>
      </c>
      <c r="D23" s="27">
        <v>114</v>
      </c>
      <c r="E23" s="19"/>
      <c r="F23" s="19"/>
      <c r="G23" s="19"/>
    </row>
    <row r="24" spans="1:7" ht="24">
      <c r="A24" s="5">
        <v>20</v>
      </c>
      <c r="B24" s="6" t="s">
        <v>38</v>
      </c>
      <c r="C24" s="27">
        <f>8170.38+8342</f>
        <v>16512.38</v>
      </c>
      <c r="D24" s="27">
        <v>3693.4</v>
      </c>
      <c r="E24" s="19">
        <v>33.25</v>
      </c>
      <c r="F24" s="19"/>
      <c r="G24" s="19"/>
    </row>
    <row r="25" spans="1:7" ht="0.75" customHeight="1">
      <c r="A25" s="5">
        <v>21</v>
      </c>
      <c r="B25" s="6" t="s">
        <v>10</v>
      </c>
      <c r="C25" s="23"/>
      <c r="D25" s="23"/>
      <c r="E25" s="11"/>
      <c r="F25" s="11"/>
      <c r="G25" s="19" t="e">
        <f>SUM(#REF!)</f>
        <v>#REF!</v>
      </c>
    </row>
    <row r="26" spans="1:7" ht="24" hidden="1">
      <c r="A26" s="5">
        <v>22</v>
      </c>
      <c r="B26" s="6" t="s">
        <v>6</v>
      </c>
      <c r="C26" s="23"/>
      <c r="D26" s="23"/>
      <c r="E26" s="11"/>
      <c r="F26" s="11"/>
      <c r="G26" s="19" t="e">
        <f>SUM(#REF!)</f>
        <v>#REF!</v>
      </c>
    </row>
    <row r="27" spans="1:7" ht="24" hidden="1">
      <c r="A27" s="5">
        <v>23</v>
      </c>
      <c r="B27" s="6" t="s">
        <v>8</v>
      </c>
      <c r="C27" s="23"/>
      <c r="D27" s="23"/>
      <c r="E27" s="11"/>
      <c r="F27" s="11"/>
      <c r="G27" s="19" t="e">
        <f>SUM(#REF!)</f>
        <v>#REF!</v>
      </c>
    </row>
    <row r="28" spans="1:7" ht="24" hidden="1">
      <c r="A28" s="5">
        <v>24</v>
      </c>
      <c r="B28" s="6" t="s">
        <v>7</v>
      </c>
      <c r="C28" s="23"/>
      <c r="D28" s="23"/>
      <c r="E28" s="11"/>
      <c r="F28" s="11"/>
      <c r="G28" s="19" t="e">
        <f>SUM(#REF!)</f>
        <v>#REF!</v>
      </c>
    </row>
    <row r="29" spans="1:7" ht="24" hidden="1">
      <c r="A29" s="5">
        <v>25</v>
      </c>
      <c r="B29" s="6" t="s">
        <v>9</v>
      </c>
      <c r="C29" s="23"/>
      <c r="D29" s="23"/>
      <c r="E29" s="11"/>
      <c r="F29" s="11"/>
      <c r="G29" s="19" t="e">
        <f>SUM(#REF!)</f>
        <v>#REF!</v>
      </c>
    </row>
    <row r="30" spans="1:7" s="26" customFormat="1" ht="24.75" thickBot="1">
      <c r="A30" s="12"/>
      <c r="B30" s="12" t="s">
        <v>3</v>
      </c>
      <c r="C30" s="25">
        <f>SUM(C5:C29)</f>
        <v>254870.72</v>
      </c>
      <c r="D30" s="25">
        <f>SUM(D5:D29)</f>
        <v>33582.2</v>
      </c>
      <c r="E30" s="25">
        <f>SUM(E5:E29)</f>
        <v>1824.75</v>
      </c>
      <c r="F30" s="25">
        <f>SUM(F5:F29)</f>
        <v>0</v>
      </c>
      <c r="G30" s="25">
        <f>SUM(G5:G24)</f>
        <v>3629</v>
      </c>
    </row>
    <row r="31" spans="1:7" ht="24" hidden="1">
      <c r="A31" s="14" t="s">
        <v>4</v>
      </c>
      <c r="B31" s="1" t="s">
        <v>5</v>
      </c>
      <c r="F31" s="17"/>
      <c r="G31" s="17"/>
    </row>
    <row r="32" spans="1:7" ht="24" hidden="1">
      <c r="A32" s="1" t="s">
        <v>11</v>
      </c>
      <c r="F32" s="11"/>
      <c r="G32" s="11"/>
    </row>
    <row r="33" spans="1:7" ht="24" hidden="1">
      <c r="A33" s="1" t="s">
        <v>12</v>
      </c>
      <c r="F33" s="11"/>
      <c r="G33" s="11"/>
    </row>
    <row r="34" spans="1:7" ht="24" hidden="1">
      <c r="A34" s="1" t="s">
        <v>13</v>
      </c>
      <c r="F34" s="11"/>
      <c r="G34" s="11"/>
    </row>
    <row r="35" spans="1:7" ht="24" hidden="1">
      <c r="A35" s="1" t="s">
        <v>14</v>
      </c>
      <c r="F35" s="11"/>
      <c r="G35" s="11"/>
    </row>
    <row r="36" spans="1:7" ht="24" hidden="1">
      <c r="A36" s="1" t="s">
        <v>15</v>
      </c>
      <c r="F36" s="11"/>
      <c r="G36" s="11"/>
    </row>
    <row r="38" spans="2:4" ht="24">
      <c r="B38" s="16"/>
      <c r="C38" s="16"/>
      <c r="D38" s="16"/>
    </row>
    <row r="39" spans="2:4" ht="24">
      <c r="B39" s="1" t="s">
        <v>41</v>
      </c>
      <c r="C39" s="1"/>
      <c r="D39" s="1"/>
    </row>
    <row r="40" ht="24">
      <c r="B40" s="1" t="s">
        <v>42</v>
      </c>
    </row>
    <row r="41" ht="24">
      <c r="B41" s="13"/>
    </row>
  </sheetData>
  <sheetProtection/>
  <mergeCells count="2">
    <mergeCell ref="A1:G1"/>
    <mergeCell ref="A2:G2"/>
  </mergeCells>
  <printOptions/>
  <pageMargins left="0.55" right="0.11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NOA</dc:creator>
  <cp:keywords/>
  <dc:description/>
  <cp:lastModifiedBy>Windows User</cp:lastModifiedBy>
  <cp:lastPrinted>2019-03-12T06:13:16Z</cp:lastPrinted>
  <dcterms:created xsi:type="dcterms:W3CDTF">2003-06-06T06:33:10Z</dcterms:created>
  <dcterms:modified xsi:type="dcterms:W3CDTF">2019-03-12T06:13:18Z</dcterms:modified>
  <cp:category/>
  <cp:version/>
  <cp:contentType/>
  <cp:contentStatus/>
</cp:coreProperties>
</file>